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25" yWindow="1050" windowWidth="9435" windowHeight="991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34" i="1"/>
  <c r="H33"/>
  <c r="F34"/>
  <c r="F33"/>
  <c r="D34"/>
  <c r="D33"/>
  <c r="H12"/>
  <c r="H11"/>
  <c r="F12"/>
  <c r="F11"/>
  <c r="D12"/>
  <c r="D11"/>
  <c r="F23"/>
  <c r="F22"/>
  <c r="D23"/>
  <c r="D22"/>
  <c r="H23"/>
  <c r="H22"/>
  <c r="I13"/>
  <c r="G13"/>
  <c r="E13"/>
  <c r="C13"/>
  <c r="B13"/>
  <c r="I35"/>
  <c r="H35"/>
  <c r="I24"/>
  <c r="G24"/>
  <c r="C24"/>
  <c r="B24"/>
  <c r="E24"/>
  <c r="G35"/>
  <c r="E35"/>
  <c r="F35"/>
  <c r="G36" s="1"/>
  <c r="I37" s="1"/>
  <c r="D35"/>
  <c r="E36" s="1"/>
  <c r="G37" s="1"/>
  <c r="C35"/>
  <c r="B35"/>
  <c r="H24" l="1"/>
  <c r="D13"/>
  <c r="F13"/>
  <c r="I36"/>
  <c r="H13"/>
  <c r="I14" s="1"/>
  <c r="E14"/>
  <c r="G14"/>
  <c r="D24"/>
  <c r="F24"/>
  <c r="G25" s="1"/>
  <c r="I26" s="1"/>
  <c r="E25"/>
  <c r="G26" s="1"/>
  <c r="C14"/>
  <c r="C16" s="1"/>
  <c r="I25"/>
  <c r="G38"/>
  <c r="C25"/>
  <c r="C27" s="1"/>
  <c r="E15"/>
  <c r="E16" s="1"/>
  <c r="I15"/>
  <c r="I16" s="1"/>
  <c r="G15"/>
  <c r="I38"/>
  <c r="C36"/>
  <c r="I27" l="1"/>
  <c r="G27"/>
  <c r="G16"/>
  <c r="I17" s="1"/>
  <c r="E26"/>
  <c r="E27" s="1"/>
  <c r="E37"/>
  <c r="E38" s="1"/>
  <c r="C38"/>
  <c r="I39" l="1"/>
  <c r="I28"/>
</calcChain>
</file>

<file path=xl/sharedStrings.xml><?xml version="1.0" encoding="utf-8"?>
<sst xmlns="http://schemas.openxmlformats.org/spreadsheetml/2006/main" count="42" uniqueCount="14">
  <si>
    <t>baseline</t>
  </si>
  <si>
    <t>payment</t>
  </si>
  <si>
    <t>Total payment</t>
  </si>
  <si>
    <t>Carryover from previous Year</t>
  </si>
  <si>
    <t>Annual Payment in June</t>
  </si>
  <si>
    <t>Tier</t>
  </si>
  <si>
    <t>Scenario 3:  Smaller county 10% decrease in revocations in Yr 1, 15% increase in year 2, and 10% rise in population</t>
  </si>
  <si>
    <t>Scenario 1:  Large county 10% decrease in revocations in Yr 1, 15% increase in year 2, and 10% rise in population</t>
  </si>
  <si>
    <t>Scenario 2:  Medium county 10% decrease in revocations in Yr 1, 15% increase in year 2, and 10% rise in population</t>
  </si>
  <si>
    <t>CDCR Savings</t>
  </si>
  <si>
    <t>Probation Failure Rate</t>
  </si>
  <si>
    <t>Population</t>
  </si>
  <si>
    <t>Revocations</t>
  </si>
  <si>
    <t>Payment</t>
  </si>
</sst>
</file>

<file path=xl/styles.xml><?xml version="1.0" encoding="utf-8"?>
<styleSheet xmlns="http://schemas.openxmlformats.org/spreadsheetml/2006/main">
  <numFmts count="3">
    <numFmt numFmtId="44" formatCode="_(&quot;$&quot;* #,##0.00_);_(&quot;$&quot;* \(#,##0.00\);_(&quot;$&quot;* &quot;-&quot;??_);_(@_)"/>
    <numFmt numFmtId="43" formatCode="_(* #,##0.00_);_(* \(#,##0.00\);_(* &quot;-&quot;??_);_(@_)"/>
    <numFmt numFmtId="164" formatCode="_(&quot;$&quot;* #,##0_);_(&quot;$&quot;* \(#,##0\);_(&quot;$&quot;* &quot;-&quot;??_);_(@_)"/>
  </numFmts>
  <fonts count="6">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0" tint="-0.499984740745262"/>
      <name val="Calibri"/>
      <family val="2"/>
      <scheme val="minor"/>
    </font>
    <font>
      <sz val="10"/>
      <color theme="0" tint="-0.1499984740745262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7">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0" fontId="2" fillId="0" borderId="0" xfId="0" applyFont="1"/>
    <xf numFmtId="0" fontId="2" fillId="0" borderId="2" xfId="0" applyFont="1" applyBorder="1"/>
    <xf numFmtId="0" fontId="2" fillId="0" borderId="3" xfId="0" applyFont="1" applyBorder="1"/>
    <xf numFmtId="0" fontId="2" fillId="0" borderId="5" xfId="0" applyFont="1" applyBorder="1"/>
    <xf numFmtId="0" fontId="2" fillId="0" borderId="4" xfId="0" applyFont="1" applyBorder="1"/>
    <xf numFmtId="0" fontId="2" fillId="0" borderId="10" xfId="0" applyFont="1" applyBorder="1"/>
    <xf numFmtId="10" fontId="2" fillId="0" borderId="10" xfId="2" applyNumberFormat="1" applyFont="1" applyBorder="1"/>
    <xf numFmtId="10" fontId="2" fillId="0" borderId="11" xfId="2" applyNumberFormat="1" applyFont="1" applyBorder="1"/>
    <xf numFmtId="0" fontId="3" fillId="0" borderId="0" xfId="0" applyFont="1"/>
    <xf numFmtId="0" fontId="2" fillId="0" borderId="2" xfId="0" applyFont="1" applyBorder="1" applyProtection="1"/>
    <xf numFmtId="0" fontId="2" fillId="0" borderId="5" xfId="0" applyFont="1" applyBorder="1" applyProtection="1"/>
    <xf numFmtId="10" fontId="2" fillId="0" borderId="10" xfId="2" applyNumberFormat="1" applyFont="1" applyBorder="1" applyProtection="1"/>
    <xf numFmtId="0" fontId="2" fillId="0" borderId="12" xfId="0" applyFont="1" applyBorder="1" applyProtection="1"/>
    <xf numFmtId="164" fontId="2" fillId="0" borderId="9" xfId="1" applyNumberFormat="1" applyFont="1" applyBorder="1" applyProtection="1"/>
    <xf numFmtId="0" fontId="2" fillId="0" borderId="14" xfId="0" applyFont="1" applyBorder="1" applyProtection="1"/>
    <xf numFmtId="164" fontId="2" fillId="0" borderId="15" xfId="1" applyNumberFormat="1" applyFont="1" applyBorder="1" applyProtection="1"/>
    <xf numFmtId="0" fontId="2" fillId="0" borderId="13" xfId="0" applyFont="1" applyFill="1" applyBorder="1" applyProtection="1"/>
    <xf numFmtId="0" fontId="2" fillId="0" borderId="3" xfId="0" applyFont="1" applyBorder="1" applyProtection="1"/>
    <xf numFmtId="0" fontId="2" fillId="0" borderId="0" xfId="0" applyFont="1" applyBorder="1" applyProtection="1"/>
    <xf numFmtId="10" fontId="2" fillId="0" borderId="1" xfId="2" applyNumberFormat="1" applyFont="1" applyBorder="1" applyProtection="1"/>
    <xf numFmtId="0" fontId="2" fillId="0" borderId="14" xfId="0" applyFont="1" applyBorder="1"/>
    <xf numFmtId="0" fontId="2" fillId="0" borderId="16" xfId="0" applyFont="1" applyBorder="1"/>
    <xf numFmtId="0" fontId="2" fillId="0" borderId="15" xfId="0" applyFont="1" applyBorder="1"/>
    <xf numFmtId="0" fontId="2" fillId="0" borderId="0" xfId="0" applyFont="1" applyBorder="1"/>
    <xf numFmtId="0" fontId="2" fillId="0" borderId="16" xfId="0" applyFont="1" applyBorder="1" applyProtection="1"/>
    <xf numFmtId="0" fontId="2" fillId="0" borderId="14" xfId="0" applyFont="1" applyBorder="1" applyAlignment="1" applyProtection="1">
      <alignment horizontal="center"/>
    </xf>
    <xf numFmtId="0" fontId="2" fillId="0" borderId="14" xfId="3" applyNumberFormat="1" applyFont="1" applyBorder="1" applyAlignment="1" applyProtection="1">
      <alignment horizontal="center"/>
    </xf>
    <xf numFmtId="0" fontId="2" fillId="0" borderId="16" xfId="3" applyNumberFormat="1" applyFont="1" applyBorder="1" applyAlignment="1" applyProtection="1">
      <alignment horizontal="center"/>
    </xf>
    <xf numFmtId="0" fontId="3" fillId="0" borderId="14" xfId="0" applyFont="1" applyBorder="1" applyProtection="1"/>
    <xf numFmtId="164" fontId="3" fillId="0" borderId="15" xfId="0" applyNumberFormat="1" applyFont="1" applyBorder="1" applyProtection="1"/>
    <xf numFmtId="164" fontId="3" fillId="0" borderId="0" xfId="0" applyNumberFormat="1" applyFont="1"/>
    <xf numFmtId="0" fontId="2" fillId="2" borderId="14" xfId="0" applyFont="1" applyFill="1" applyBorder="1" applyAlignment="1" applyProtection="1">
      <alignment horizontal="center"/>
    </xf>
    <xf numFmtId="44" fontId="2" fillId="0" borderId="15" xfId="1" applyFont="1" applyBorder="1" applyProtection="1"/>
    <xf numFmtId="0" fontId="2" fillId="0" borderId="14" xfId="1" applyNumberFormat="1" applyFont="1" applyBorder="1" applyAlignment="1" applyProtection="1">
      <alignment horizontal="center"/>
    </xf>
    <xf numFmtId="164" fontId="2" fillId="0" borderId="4" xfId="1" applyNumberFormat="1" applyFont="1" applyBorder="1"/>
    <xf numFmtId="0" fontId="2" fillId="0" borderId="7" xfId="0" applyFont="1" applyBorder="1"/>
    <xf numFmtId="9" fontId="2" fillId="0" borderId="9" xfId="2" applyFont="1" applyBorder="1"/>
    <xf numFmtId="0" fontId="3" fillId="0" borderId="2" xfId="0" applyFont="1" applyBorder="1"/>
    <xf numFmtId="0" fontId="3" fillId="0" borderId="3" xfId="0" applyFont="1" applyBorder="1"/>
    <xf numFmtId="0" fontId="2" fillId="0" borderId="7" xfId="0" applyFont="1" applyBorder="1" applyProtection="1"/>
    <xf numFmtId="0" fontId="2" fillId="0" borderId="8" xfId="0" applyFont="1" applyBorder="1" applyProtection="1"/>
    <xf numFmtId="0" fontId="3" fillId="0" borderId="8" xfId="0" applyFont="1" applyBorder="1" applyProtection="1"/>
    <xf numFmtId="164" fontId="3" fillId="0" borderId="8" xfId="0" applyNumberFormat="1" applyFont="1" applyBorder="1" applyProtection="1"/>
    <xf numFmtId="0" fontId="2" fillId="0" borderId="0" xfId="0" applyFont="1" applyBorder="1" applyAlignment="1">
      <alignment horizontal="center"/>
    </xf>
    <xf numFmtId="0" fontId="2" fillId="3" borderId="2" xfId="0" applyFont="1" applyFill="1" applyBorder="1" applyProtection="1">
      <protection locked="0"/>
    </xf>
    <xf numFmtId="0" fontId="2" fillId="3" borderId="5" xfId="0" applyFont="1" applyFill="1" applyBorder="1" applyProtection="1">
      <protection locked="0"/>
    </xf>
    <xf numFmtId="0" fontId="2" fillId="3" borderId="4" xfId="0" applyFont="1" applyFill="1" applyBorder="1" applyProtection="1">
      <protection locked="0"/>
    </xf>
    <xf numFmtId="0" fontId="2" fillId="3" borderId="6" xfId="0" applyFont="1" applyFill="1" applyBorder="1" applyProtection="1">
      <protection locked="0"/>
    </xf>
    <xf numFmtId="0" fontId="2" fillId="3" borderId="4" xfId="0" applyFont="1" applyFill="1" applyBorder="1"/>
    <xf numFmtId="0" fontId="2" fillId="3" borderId="6" xfId="0" applyFont="1" applyFill="1" applyBorder="1"/>
    <xf numFmtId="44" fontId="2" fillId="2" borderId="7" xfId="1" applyFont="1" applyFill="1" applyBorder="1" applyProtection="1"/>
    <xf numFmtId="0" fontId="4" fillId="2" borderId="16" xfId="0" applyFont="1" applyFill="1" applyBorder="1" applyProtection="1"/>
    <xf numFmtId="164" fontId="2" fillId="2" borderId="7" xfId="0" applyNumberFormat="1" applyFont="1" applyFill="1" applyBorder="1" applyProtection="1"/>
    <xf numFmtId="0" fontId="2" fillId="2" borderId="16" xfId="0" applyFont="1" applyFill="1" applyBorder="1" applyProtection="1"/>
    <xf numFmtId="164" fontId="2" fillId="2" borderId="8" xfId="0" applyNumberFormat="1" applyFont="1" applyFill="1" applyBorder="1" applyProtection="1"/>
    <xf numFmtId="0" fontId="5" fillId="2" borderId="16" xfId="0" applyFont="1" applyFill="1" applyBorder="1" applyProtection="1"/>
    <xf numFmtId="0" fontId="2" fillId="2" borderId="14" xfId="0" applyFont="1" applyFill="1" applyBorder="1" applyProtection="1"/>
    <xf numFmtId="0" fontId="2" fillId="2" borderId="7" xfId="0" applyFont="1" applyFill="1" applyBorder="1" applyProtection="1"/>
    <xf numFmtId="0" fontId="2" fillId="2" borderId="8" xfId="0" applyFont="1" applyFill="1" applyBorder="1" applyProtection="1"/>
    <xf numFmtId="0" fontId="3" fillId="2" borderId="8" xfId="0" applyFont="1" applyFill="1" applyBorder="1" applyProtection="1"/>
    <xf numFmtId="164" fontId="3" fillId="2" borderId="8" xfId="0" applyNumberFormat="1" applyFont="1" applyFill="1" applyBorder="1" applyProtection="1"/>
    <xf numFmtId="0" fontId="2" fillId="2" borderId="0" xfId="0" applyFont="1" applyFill="1"/>
    <xf numFmtId="9" fontId="2" fillId="2" borderId="9" xfId="2" applyFont="1" applyFill="1" applyBorder="1"/>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9523</xdr:colOff>
      <xdr:row>0</xdr:row>
      <xdr:rowOff>66676</xdr:rowOff>
    </xdr:from>
    <xdr:to>
      <xdr:col>9</xdr:col>
      <xdr:colOff>1104900</xdr:colOff>
      <xdr:row>6</xdr:row>
      <xdr:rowOff>38100</xdr:rowOff>
    </xdr:to>
    <xdr:sp macro="" textlink="">
      <xdr:nvSpPr>
        <xdr:cNvPr id="2" name="TextBox 1"/>
        <xdr:cNvSpPr txBox="1"/>
      </xdr:nvSpPr>
      <xdr:spPr>
        <a:xfrm>
          <a:off x="9523" y="66676"/>
          <a:ext cx="9115427" cy="942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mn-lt"/>
              <a:ea typeface="+mn-ea"/>
              <a:cs typeface="+mn-cs"/>
            </a:rPr>
            <a:t>Using a baseline determined by the average failure rate from calendar years 2006-08, counties will be placed in either Tier 1 (for counties with a probation failure rate no more than 25% higher than the statewide average) or Tier 2 (for counties with a probation failure rate more than 25% above the statewide average).</a:t>
          </a:r>
          <a:r>
            <a:rPr lang="en-US" sz="1000" baseline="0">
              <a:solidFill>
                <a:schemeClr val="dk1"/>
              </a:solidFill>
              <a:latin typeface="+mn-lt"/>
              <a:ea typeface="+mn-ea"/>
              <a:cs typeface="+mn-cs"/>
            </a:rPr>
            <a:t>  </a:t>
          </a:r>
          <a:br>
            <a:rPr lang="en-US" sz="1000" baseline="0">
              <a:solidFill>
                <a:schemeClr val="dk1"/>
              </a:solidFill>
              <a:latin typeface="+mn-lt"/>
              <a:ea typeface="+mn-ea"/>
              <a:cs typeface="+mn-cs"/>
            </a:rPr>
          </a:br>
          <a:r>
            <a:rPr lang="en-US" sz="1000" baseline="0">
              <a:solidFill>
                <a:schemeClr val="dk1"/>
              </a:solidFill>
              <a:latin typeface="+mn-lt"/>
              <a:ea typeface="+mn-ea"/>
              <a:cs typeface="+mn-cs"/>
            </a:rPr>
            <a:t>This</a:t>
          </a:r>
          <a:r>
            <a:rPr lang="en-US" sz="1000">
              <a:solidFill>
                <a:schemeClr val="dk1"/>
              </a:solidFill>
              <a:latin typeface="+mn-lt"/>
              <a:ea typeface="+mn-ea"/>
              <a:cs typeface="+mn-cs"/>
            </a:rPr>
            <a:t> will determine the county getting 45%(Tier 1), or 40%(Tier 2) of the savings to the state from incarceration (current</a:t>
          </a:r>
          <a:r>
            <a:rPr lang="en-US" sz="1000" baseline="0">
              <a:solidFill>
                <a:schemeClr val="dk1"/>
              </a:solidFill>
              <a:latin typeface="+mn-lt"/>
              <a:ea typeface="+mn-ea"/>
              <a:cs typeface="+mn-cs"/>
            </a:rPr>
            <a:t>  rate is </a:t>
          </a:r>
          <a:r>
            <a:rPr lang="en-US" sz="1000">
              <a:solidFill>
                <a:schemeClr val="dk1"/>
              </a:solidFill>
              <a:latin typeface="+mn-lt"/>
              <a:ea typeface="+mn-ea"/>
              <a:cs typeface="+mn-cs"/>
            </a:rPr>
            <a:t>$29,392). The</a:t>
          </a:r>
          <a:r>
            <a:rPr lang="en-US" sz="1000" baseline="0">
              <a:solidFill>
                <a:schemeClr val="dk1"/>
              </a:solidFill>
              <a:latin typeface="+mn-lt"/>
              <a:ea typeface="+mn-ea"/>
              <a:cs typeface="+mn-cs"/>
            </a:rPr>
            <a:t> payments are made to probation over two years based on the average stay in State prison. Incentive payments made in the first year are carried over and added to the following year's performance payment, but counties will not owe money for increases  in the probation failure rate.   Shaded cells can be changed to reflect county data scenarios.</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7:I39"/>
  <sheetViews>
    <sheetView tabSelected="1" view="pageLayout" topLeftCell="A3" zoomScaleNormal="110" workbookViewId="0">
      <selection activeCell="A35" sqref="A33:A35"/>
    </sheetView>
  </sheetViews>
  <sheetFormatPr defaultRowHeight="12.75"/>
  <cols>
    <col min="1" max="1" width="22.28515625" style="1" customWidth="1"/>
    <col min="2" max="2" width="7.85546875" style="1" bestFit="1" customWidth="1"/>
    <col min="3" max="3" width="12.140625" style="1" customWidth="1"/>
    <col min="4" max="4" width="7.7109375" style="1" customWidth="1"/>
    <col min="5" max="5" width="11.85546875" style="1" customWidth="1"/>
    <col min="6" max="6" width="7.85546875" style="1" bestFit="1" customWidth="1"/>
    <col min="7" max="7" width="16.28515625" style="1" customWidth="1"/>
    <col min="8" max="8" width="12.42578125" style="1" bestFit="1" customWidth="1"/>
    <col min="9" max="9" width="13.7109375" style="1" customWidth="1"/>
    <col min="10" max="10" width="20.140625" style="1" customWidth="1"/>
    <col min="11" max="16384" width="9.140625" style="1"/>
  </cols>
  <sheetData>
    <row r="7" spans="1:9" ht="13.5" thickBot="1"/>
    <row r="8" spans="1:9">
      <c r="A8" s="38" t="s">
        <v>7</v>
      </c>
      <c r="B8" s="39"/>
      <c r="C8" s="39"/>
      <c r="D8" s="39"/>
      <c r="E8" s="3"/>
      <c r="F8" s="3"/>
      <c r="G8" s="3"/>
      <c r="H8" s="2" t="s">
        <v>9</v>
      </c>
      <c r="I8" s="35">
        <v>29392</v>
      </c>
    </row>
    <row r="9" spans="1:9" ht="13.5" thickBot="1">
      <c r="A9" s="4"/>
      <c r="B9" s="24"/>
      <c r="C9" s="24"/>
      <c r="D9" s="24"/>
      <c r="E9" s="24"/>
      <c r="F9" s="24"/>
      <c r="G9" s="24"/>
      <c r="H9" s="36" t="s">
        <v>5</v>
      </c>
      <c r="I9" s="63">
        <v>0.45</v>
      </c>
    </row>
    <row r="10" spans="1:9" ht="13.5" thickBot="1">
      <c r="A10" s="4"/>
      <c r="B10" s="2" t="s">
        <v>0</v>
      </c>
      <c r="C10" s="3">
        <v>2010</v>
      </c>
      <c r="D10" s="3" t="s">
        <v>0</v>
      </c>
      <c r="E10" s="3">
        <v>2011</v>
      </c>
      <c r="F10" s="3" t="s">
        <v>0</v>
      </c>
      <c r="G10" s="5">
        <v>2012</v>
      </c>
      <c r="H10" s="3" t="s">
        <v>0</v>
      </c>
      <c r="I10" s="5">
        <v>2013</v>
      </c>
    </row>
    <row r="11" spans="1:9">
      <c r="A11" s="2" t="s">
        <v>12</v>
      </c>
      <c r="B11" s="45">
        <v>1000</v>
      </c>
      <c r="C11" s="47">
        <v>900</v>
      </c>
      <c r="D11" s="10">
        <f>B11</f>
        <v>1000</v>
      </c>
      <c r="E11" s="47">
        <v>1150</v>
      </c>
      <c r="F11" s="10">
        <f>B11</f>
        <v>1000</v>
      </c>
      <c r="G11" s="47">
        <v>900</v>
      </c>
      <c r="H11" s="10">
        <f>B11</f>
        <v>1000</v>
      </c>
      <c r="I11" s="47">
        <v>900</v>
      </c>
    </row>
    <row r="12" spans="1:9">
      <c r="A12" s="4" t="s">
        <v>11</v>
      </c>
      <c r="B12" s="46">
        <v>12000</v>
      </c>
      <c r="C12" s="48">
        <v>13200</v>
      </c>
      <c r="D12" s="11">
        <f>B12</f>
        <v>12000</v>
      </c>
      <c r="E12" s="48">
        <v>13200</v>
      </c>
      <c r="F12" s="11">
        <f>B12</f>
        <v>12000</v>
      </c>
      <c r="G12" s="48">
        <v>13200</v>
      </c>
      <c r="H12" s="11">
        <f>B12</f>
        <v>12000</v>
      </c>
      <c r="I12" s="48">
        <v>13200</v>
      </c>
    </row>
    <row r="13" spans="1:9" ht="13.5" thickBot="1">
      <c r="A13" s="6" t="s">
        <v>10</v>
      </c>
      <c r="B13" s="7">
        <f t="shared" ref="B13" si="0">B11/B12</f>
        <v>8.3333333333333329E-2</v>
      </c>
      <c r="C13" s="8">
        <f t="shared" ref="C13" si="1">C11/C12</f>
        <v>6.8181818181818177E-2</v>
      </c>
      <c r="D13" s="12">
        <f t="shared" ref="D13" si="2">D11/D12</f>
        <v>8.3333333333333329E-2</v>
      </c>
      <c r="E13" s="8">
        <f t="shared" ref="E13" si="3">E11/E12</f>
        <v>8.7121212121212127E-2</v>
      </c>
      <c r="F13" s="12">
        <f t="shared" ref="F13" si="4">F11/F12</f>
        <v>8.3333333333333329E-2</v>
      </c>
      <c r="G13" s="8">
        <f t="shared" ref="G13" si="5">G11/G12</f>
        <v>6.8181818181818177E-2</v>
      </c>
      <c r="H13" s="12">
        <f t="shared" ref="H13" si="6">H11/H12</f>
        <v>8.3333333333333329E-2</v>
      </c>
      <c r="I13" s="8">
        <f t="shared" ref="I13" si="7">I11/I12</f>
        <v>6.8181818181818177E-2</v>
      </c>
    </row>
    <row r="14" spans="1:9" ht="14.25" thickTop="1" thickBot="1">
      <c r="A14" s="13" t="s">
        <v>13</v>
      </c>
      <c r="B14" s="51"/>
      <c r="C14" s="14">
        <f>((B13*C12)-(C13*C12))*(I8*I9)</f>
        <v>2645280.0000000014</v>
      </c>
      <c r="D14" s="53"/>
      <c r="E14" s="14">
        <f>((D13*E12)-(E13*E12))*(I8*I9)</f>
        <v>-661320</v>
      </c>
      <c r="F14" s="55"/>
      <c r="G14" s="14">
        <f>(((F13*G12)-(G13*G12))*(I8*I9))</f>
        <v>2645280.0000000014</v>
      </c>
      <c r="H14" s="55"/>
      <c r="I14" s="14">
        <f>(((H13*I12)-(I13*I12))*(I8*I9))</f>
        <v>2645280.0000000014</v>
      </c>
    </row>
    <row r="15" spans="1:9" ht="13.5" thickBot="1">
      <c r="A15" s="15" t="s">
        <v>3</v>
      </c>
      <c r="B15" s="25"/>
      <c r="C15" s="52"/>
      <c r="D15" s="54"/>
      <c r="E15" s="16">
        <f>C14</f>
        <v>2645280.0000000014</v>
      </c>
      <c r="F15" s="15"/>
      <c r="G15" s="16">
        <f>(E14)</f>
        <v>-661320</v>
      </c>
      <c r="H15" s="15"/>
      <c r="I15" s="16">
        <f>(G14)</f>
        <v>2645280.0000000014</v>
      </c>
    </row>
    <row r="16" spans="1:9" ht="13.5" thickBot="1">
      <c r="A16" s="17" t="s">
        <v>4</v>
      </c>
      <c r="B16" s="26">
        <v>2011</v>
      </c>
      <c r="C16" s="16">
        <f>IF(C14&lt;0, 0, C14)</f>
        <v>2645280.0000000014</v>
      </c>
      <c r="D16" s="26">
        <v>2012</v>
      </c>
      <c r="E16" s="16">
        <f>IF(((E14+E15)&lt;0), 0, E14+E15)</f>
        <v>1983960.0000000014</v>
      </c>
      <c r="F16" s="27">
        <v>2013</v>
      </c>
      <c r="G16" s="16">
        <f t="shared" ref="G16" si="8">IF(((G14+G15)&lt;0), 0, G14+G15)</f>
        <v>1983960.0000000014</v>
      </c>
      <c r="H16" s="28">
        <v>2014</v>
      </c>
      <c r="I16" s="16">
        <f t="shared" ref="I16" si="9">IF(((I14+I15)&lt;0), 0, I14+I15)</f>
        <v>5290560.0000000028</v>
      </c>
    </row>
    <row r="17" spans="1:9" ht="13.5" thickBot="1">
      <c r="A17" s="58"/>
      <c r="B17" s="59"/>
      <c r="C17" s="59"/>
      <c r="D17" s="59"/>
      <c r="E17" s="59"/>
      <c r="F17" s="60"/>
      <c r="G17" s="61"/>
      <c r="H17" s="29" t="s">
        <v>2</v>
      </c>
      <c r="I17" s="30">
        <f>E16+G16+I16+C16</f>
        <v>11903760.000000007</v>
      </c>
    </row>
    <row r="18" spans="1:9" ht="13.5" thickBot="1">
      <c r="A18" s="62"/>
      <c r="B18" s="62"/>
      <c r="C18" s="62"/>
      <c r="D18" s="62"/>
      <c r="E18" s="62"/>
      <c r="F18" s="62"/>
      <c r="G18" s="62"/>
    </row>
    <row r="19" spans="1:9">
      <c r="A19" s="38" t="s">
        <v>8</v>
      </c>
      <c r="B19" s="39"/>
      <c r="C19" s="39"/>
      <c r="D19" s="39"/>
      <c r="E19" s="3"/>
      <c r="F19" s="3"/>
      <c r="G19" s="3"/>
      <c r="H19" s="2" t="s">
        <v>9</v>
      </c>
      <c r="I19" s="35">
        <v>29392</v>
      </c>
    </row>
    <row r="20" spans="1:9" ht="13.5" thickBot="1">
      <c r="A20" s="4"/>
      <c r="B20" s="24"/>
      <c r="C20" s="24"/>
      <c r="D20" s="24"/>
      <c r="E20" s="24"/>
      <c r="F20" s="24"/>
      <c r="G20" s="24"/>
      <c r="H20" s="36" t="s">
        <v>5</v>
      </c>
      <c r="I20" s="37">
        <v>0.45</v>
      </c>
    </row>
    <row r="21" spans="1:9" ht="13.5" thickBot="1">
      <c r="A21" s="4"/>
      <c r="B21" s="2" t="s">
        <v>0</v>
      </c>
      <c r="C21" s="3">
        <v>2010</v>
      </c>
      <c r="D21" s="3" t="s">
        <v>0</v>
      </c>
      <c r="E21" s="3">
        <v>2011</v>
      </c>
      <c r="F21" s="3" t="s">
        <v>0</v>
      </c>
      <c r="G21" s="5">
        <v>2012</v>
      </c>
      <c r="H21" s="3" t="s">
        <v>0</v>
      </c>
      <c r="I21" s="5">
        <v>2013</v>
      </c>
    </row>
    <row r="22" spans="1:9">
      <c r="A22" s="2" t="s">
        <v>12</v>
      </c>
      <c r="B22" s="45">
        <v>450</v>
      </c>
      <c r="C22" s="49">
        <v>400</v>
      </c>
      <c r="D22" s="10">
        <f>B22</f>
        <v>450</v>
      </c>
      <c r="E22" s="49">
        <v>517</v>
      </c>
      <c r="F22" s="10">
        <f>B22</f>
        <v>450</v>
      </c>
      <c r="G22" s="49">
        <v>400</v>
      </c>
      <c r="H22" s="10">
        <f>B22</f>
        <v>450</v>
      </c>
      <c r="I22" s="49">
        <v>400</v>
      </c>
    </row>
    <row r="23" spans="1:9">
      <c r="A23" s="4" t="s">
        <v>11</v>
      </c>
      <c r="B23" s="46">
        <v>6000</v>
      </c>
      <c r="C23" s="50">
        <v>6600</v>
      </c>
      <c r="D23" s="11">
        <f>B23</f>
        <v>6000</v>
      </c>
      <c r="E23" s="50">
        <v>6600</v>
      </c>
      <c r="F23" s="11">
        <f>B23</f>
        <v>6000</v>
      </c>
      <c r="G23" s="50">
        <v>6600</v>
      </c>
      <c r="H23" s="11">
        <f>B23</f>
        <v>6000</v>
      </c>
      <c r="I23" s="50">
        <v>6600</v>
      </c>
    </row>
    <row r="24" spans="1:9" ht="13.5" thickBot="1">
      <c r="A24" s="6" t="s">
        <v>10</v>
      </c>
      <c r="B24" s="12">
        <f t="shared" ref="B24" si="10">B22/B23</f>
        <v>7.4999999999999997E-2</v>
      </c>
      <c r="C24" s="8">
        <f t="shared" ref="C24:I24" si="11">C22/C23</f>
        <v>6.0606060606060608E-2</v>
      </c>
      <c r="D24" s="12">
        <f t="shared" si="11"/>
        <v>7.4999999999999997E-2</v>
      </c>
      <c r="E24" s="8">
        <f t="shared" si="11"/>
        <v>7.8333333333333338E-2</v>
      </c>
      <c r="F24" s="12">
        <f t="shared" si="11"/>
        <v>7.4999999999999997E-2</v>
      </c>
      <c r="G24" s="8">
        <f t="shared" si="11"/>
        <v>6.0606060606060608E-2</v>
      </c>
      <c r="H24" s="12">
        <f t="shared" si="11"/>
        <v>7.4999999999999997E-2</v>
      </c>
      <c r="I24" s="8">
        <f t="shared" si="11"/>
        <v>6.0606060606060608E-2</v>
      </c>
    </row>
    <row r="25" spans="1:9" ht="14.25" thickTop="1" thickBot="1">
      <c r="A25" s="13" t="s">
        <v>1</v>
      </c>
      <c r="B25" s="51"/>
      <c r="C25" s="14">
        <f>((B24*C23)-(C24*C23))*(I20*I19)</f>
        <v>1256508</v>
      </c>
      <c r="D25" s="53"/>
      <c r="E25" s="14">
        <f>((D24*E23)-(E24*E23))*(I20*I19)</f>
        <v>-290980.8</v>
      </c>
      <c r="F25" s="55"/>
      <c r="G25" s="14">
        <f>(((F24*G23)-(G24*G23))*(I20*I19))</f>
        <v>1256508</v>
      </c>
      <c r="H25" s="55"/>
      <c r="I25" s="14">
        <f>(((H24*I23)-(I24*I23))*(I20*I19))</f>
        <v>1256508</v>
      </c>
    </row>
    <row r="26" spans="1:9" ht="13.5" thickBot="1">
      <c r="A26" s="15" t="s">
        <v>3</v>
      </c>
      <c r="B26" s="25"/>
      <c r="C26" s="52"/>
      <c r="D26" s="54"/>
      <c r="E26" s="16">
        <f>C25</f>
        <v>1256508</v>
      </c>
      <c r="F26" s="15"/>
      <c r="G26" s="16">
        <f>(E25)</f>
        <v>-290980.8</v>
      </c>
      <c r="H26" s="15"/>
      <c r="I26" s="16">
        <f>(G25)</f>
        <v>1256508</v>
      </c>
    </row>
    <row r="27" spans="1:9" ht="13.5" thickBot="1">
      <c r="A27" s="17" t="s">
        <v>4</v>
      </c>
      <c r="B27" s="26">
        <v>2011</v>
      </c>
      <c r="C27" s="16">
        <f>IF(C25&lt;0, 0, C25)</f>
        <v>1256508</v>
      </c>
      <c r="D27" s="26">
        <v>2012</v>
      </c>
      <c r="E27" s="16">
        <f>IF(((E25+E26)&lt;0), 0, E25+E26)</f>
        <v>965527.2</v>
      </c>
      <c r="F27" s="27">
        <v>2013</v>
      </c>
      <c r="G27" s="16">
        <f t="shared" ref="G27:I27" si="12">IF(((G25+G26)&lt;0), 0, G25+G26)</f>
        <v>965527.2</v>
      </c>
      <c r="H27" s="28">
        <v>2014</v>
      </c>
      <c r="I27" s="16">
        <f t="shared" si="12"/>
        <v>2513016</v>
      </c>
    </row>
    <row r="28" spans="1:9" ht="13.5" thickBot="1">
      <c r="A28" s="40"/>
      <c r="B28" s="41"/>
      <c r="C28" s="41"/>
      <c r="D28" s="41"/>
      <c r="E28" s="41"/>
      <c r="F28" s="42"/>
      <c r="G28" s="43"/>
      <c r="H28" s="29" t="s">
        <v>2</v>
      </c>
      <c r="I28" s="30">
        <f>E27+G27+I27+C27</f>
        <v>5700578.4000000004</v>
      </c>
    </row>
    <row r="29" spans="1:9" ht="13.5" thickBot="1">
      <c r="F29" s="9"/>
      <c r="G29" s="31"/>
    </row>
    <row r="30" spans="1:9">
      <c r="A30" s="38" t="s">
        <v>6</v>
      </c>
      <c r="B30" s="3"/>
      <c r="C30" s="3"/>
      <c r="D30" s="3"/>
      <c r="E30" s="3"/>
      <c r="F30" s="3"/>
      <c r="G30" s="3"/>
      <c r="H30" s="2" t="s">
        <v>9</v>
      </c>
      <c r="I30" s="35">
        <v>29392</v>
      </c>
    </row>
    <row r="31" spans="1:9" ht="13.5" thickBot="1">
      <c r="A31" s="4"/>
      <c r="B31" s="44"/>
      <c r="C31" s="44"/>
      <c r="D31" s="44"/>
      <c r="E31" s="44"/>
      <c r="F31" s="44"/>
      <c r="G31" s="44"/>
      <c r="H31" s="36" t="s">
        <v>5</v>
      </c>
      <c r="I31" s="37">
        <v>0.45</v>
      </c>
    </row>
    <row r="32" spans="1:9" ht="13.5" thickBot="1">
      <c r="A32" s="4"/>
      <c r="B32" s="21" t="s">
        <v>0</v>
      </c>
      <c r="C32" s="22">
        <v>2010</v>
      </c>
      <c r="D32" s="22" t="s">
        <v>0</v>
      </c>
      <c r="E32" s="22">
        <v>2011</v>
      </c>
      <c r="F32" s="22" t="s">
        <v>0</v>
      </c>
      <c r="G32" s="22">
        <v>2012</v>
      </c>
      <c r="H32" s="22" t="s">
        <v>0</v>
      </c>
      <c r="I32" s="23">
        <v>2013</v>
      </c>
    </row>
    <row r="33" spans="1:9">
      <c r="A33" s="2" t="s">
        <v>12</v>
      </c>
      <c r="B33" s="45">
        <v>40</v>
      </c>
      <c r="C33" s="49">
        <v>35</v>
      </c>
      <c r="D33" s="10">
        <f>B33</f>
        <v>40</v>
      </c>
      <c r="E33" s="49">
        <v>46</v>
      </c>
      <c r="F33" s="18">
        <f>B33</f>
        <v>40</v>
      </c>
      <c r="G33" s="49">
        <v>35</v>
      </c>
      <c r="H33" s="18">
        <f>B33</f>
        <v>40</v>
      </c>
      <c r="I33" s="49">
        <v>35</v>
      </c>
    </row>
    <row r="34" spans="1:9">
      <c r="A34" s="4" t="s">
        <v>11</v>
      </c>
      <c r="B34" s="46">
        <v>500</v>
      </c>
      <c r="C34" s="50">
        <v>550</v>
      </c>
      <c r="D34" s="11">
        <f>B34</f>
        <v>500</v>
      </c>
      <c r="E34" s="50">
        <v>550</v>
      </c>
      <c r="F34" s="19">
        <f>B34</f>
        <v>500</v>
      </c>
      <c r="G34" s="50">
        <v>550</v>
      </c>
      <c r="H34" s="19">
        <f>B34</f>
        <v>500</v>
      </c>
      <c r="I34" s="50">
        <v>550</v>
      </c>
    </row>
    <row r="35" spans="1:9" ht="13.5" thickBot="1">
      <c r="A35" s="6" t="s">
        <v>10</v>
      </c>
      <c r="B35" s="12">
        <f>B33/B34</f>
        <v>0.08</v>
      </c>
      <c r="C35" s="8">
        <f>C33/C34</f>
        <v>6.363636363636363E-2</v>
      </c>
      <c r="D35" s="12">
        <f t="shared" ref="D35:E35" si="13">D33/D34</f>
        <v>0.08</v>
      </c>
      <c r="E35" s="8">
        <f t="shared" si="13"/>
        <v>8.3636363636363634E-2</v>
      </c>
      <c r="F35" s="20">
        <f t="shared" ref="F35:I35" si="14">F33/F34</f>
        <v>0.08</v>
      </c>
      <c r="G35" s="8">
        <f t="shared" si="14"/>
        <v>6.363636363636363E-2</v>
      </c>
      <c r="H35" s="20">
        <f t="shared" si="14"/>
        <v>0.08</v>
      </c>
      <c r="I35" s="8">
        <f t="shared" si="14"/>
        <v>6.363636363636363E-2</v>
      </c>
    </row>
    <row r="36" spans="1:9" ht="14.25" thickTop="1" thickBot="1">
      <c r="A36" s="13" t="s">
        <v>1</v>
      </c>
      <c r="B36" s="51"/>
      <c r="C36" s="14">
        <f>((B35*C34)-(C35*C34))*(I31*I30)</f>
        <v>119037.60000000009</v>
      </c>
      <c r="D36" s="53"/>
      <c r="E36" s="14">
        <f>((D35*E34)-(E35*E34))*(I31*I30)</f>
        <v>-26452.799999999999</v>
      </c>
      <c r="F36" s="55"/>
      <c r="G36" s="14">
        <f>(((F35*G34)-(G35*G34))*(I31*I30))</f>
        <v>119037.60000000009</v>
      </c>
      <c r="H36" s="55"/>
      <c r="I36" s="14">
        <f>(((H35*I34)-(I35*I34))*(I31*I30))</f>
        <v>119037.60000000009</v>
      </c>
    </row>
    <row r="37" spans="1:9" ht="13.5" thickBot="1">
      <c r="A37" s="15" t="s">
        <v>3</v>
      </c>
      <c r="B37" s="25"/>
      <c r="C37" s="56"/>
      <c r="D37" s="54"/>
      <c r="E37" s="16">
        <f>C36</f>
        <v>119037.60000000009</v>
      </c>
      <c r="F37" s="57"/>
      <c r="G37" s="16">
        <f>(E36)</f>
        <v>-26452.799999999999</v>
      </c>
      <c r="H37" s="57"/>
      <c r="I37" s="16">
        <f>(G36)</f>
        <v>119037.60000000009</v>
      </c>
    </row>
    <row r="38" spans="1:9" ht="13.5" thickBot="1">
      <c r="A38" s="17" t="s">
        <v>4</v>
      </c>
      <c r="B38" s="32">
        <v>2011</v>
      </c>
      <c r="C38" s="33">
        <f>IF(C36&lt;0, 0, C36)</f>
        <v>119037.60000000009</v>
      </c>
      <c r="D38" s="32">
        <v>2012</v>
      </c>
      <c r="E38" s="16">
        <f>IF(((E36+E37)&lt;0), 0, E36+E37)</f>
        <v>92584.80000000009</v>
      </c>
      <c r="F38" s="34">
        <v>2013</v>
      </c>
      <c r="G38" s="16">
        <f t="shared" ref="G38:I38" si="15">IF(((G36+G37)&lt;0), 0, G36+G37)</f>
        <v>92584.80000000009</v>
      </c>
      <c r="H38" s="34">
        <v>2014</v>
      </c>
      <c r="I38" s="16">
        <f t="shared" si="15"/>
        <v>238075.20000000019</v>
      </c>
    </row>
    <row r="39" spans="1:9" ht="13.5" thickBot="1">
      <c r="A39" s="40"/>
      <c r="B39" s="41"/>
      <c r="C39" s="41"/>
      <c r="D39" s="41"/>
      <c r="E39" s="41"/>
      <c r="F39" s="42"/>
      <c r="G39" s="43"/>
      <c r="H39" s="29" t="s">
        <v>2</v>
      </c>
      <c r="I39" s="30">
        <f>E38+G38+I38+C38</f>
        <v>542282.40000000049</v>
      </c>
    </row>
  </sheetData>
  <sheetProtection password="CA01" sheet="1" objects="1" scenarios="1"/>
  <pageMargins left="0.25" right="0.25" top="0.75" bottom="0.75" header="0.3" footer="0.3"/>
  <pageSetup orientation="landscape" r:id="rId1"/>
  <headerFooter>
    <oddHeader>&amp;CSB678 Funding Examples</oddHeader>
    <oddFooter>&amp;LPlease contact communitycorrections@jud.ca.gov with questions</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Administrative Office of the Courts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O'Connell</dc:creator>
  <cp:lastModifiedBy>Kevin O'Connell</cp:lastModifiedBy>
  <cp:lastPrinted>2010-05-06T18:38:19Z</cp:lastPrinted>
  <dcterms:created xsi:type="dcterms:W3CDTF">2010-03-05T19:56:02Z</dcterms:created>
  <dcterms:modified xsi:type="dcterms:W3CDTF">2010-06-03T18:01:47Z</dcterms:modified>
</cp:coreProperties>
</file>